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080" firstSheet="2" activeTab="2"/>
  </bookViews>
  <sheets>
    <sheet name="施工图工程量" sheetId="2" state="hidden" r:id="rId1"/>
    <sheet name="实测工程量" sheetId="3" state="hidden" r:id="rId2"/>
    <sheet name="实测工程量 (2)" sheetId="5" r:id="rId3"/>
    <sheet name="种树" sheetId="4" state="hidden" r:id="rId4"/>
  </sheets>
  <definedNames>
    <definedName name="_xlnm.Print_Area" localSheetId="0">施工图工程量!$A$1:$I$10</definedName>
    <definedName name="_xlnm.Print_Area" localSheetId="1">实测工程量!$A$1:$I$10</definedName>
    <definedName name="_xlnm.Print_Area" localSheetId="2">'实测工程量 (2)'!$A$1:$I$12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<sst xmlns="http://schemas.openxmlformats.org/spreadsheetml/2006/main" count="120" uniqueCount="60">
  <si>
    <t>黑干八标水土保持工程量统计表（施工图工程量）</t>
  </si>
  <si>
    <t>分区名称</t>
  </si>
  <si>
    <t>工程措施</t>
  </si>
  <si>
    <t>植物措施</t>
  </si>
  <si>
    <t>临时防护措施</t>
  </si>
  <si>
    <t>平整土方</t>
  </si>
  <si>
    <t>表土回填</t>
  </si>
  <si>
    <t>全面整地</t>
  </si>
  <si>
    <t>撒播种草</t>
  </si>
  <si>
    <t>栽植乔木</t>
  </si>
  <si>
    <t>开挖排水沟</t>
  </si>
  <si>
    <t>填编织袋土埂</t>
  </si>
  <si>
    <t>拆除编织袋土埂</t>
  </si>
  <si>
    <t>m2</t>
  </si>
  <si>
    <t>m3</t>
  </si>
  <si>
    <t>hm2</t>
  </si>
  <si>
    <t>株</t>
  </si>
  <si>
    <t>主体工程区</t>
  </si>
  <si>
    <t>取土场</t>
  </si>
  <si>
    <t>堆渣场</t>
  </si>
  <si>
    <t>施工道路</t>
  </si>
  <si>
    <t>施工生产生活区</t>
  </si>
  <si>
    <t>工程量小计</t>
  </si>
  <si>
    <t>单价</t>
  </si>
  <si>
    <t>单项费用</t>
  </si>
  <si>
    <t>合计费用</t>
  </si>
  <si>
    <t>黑干八标水土保持工程量统计表</t>
  </si>
  <si>
    <t>工程量合计</t>
  </si>
  <si>
    <t>黑龙江干流堤防工程第八标段
工程量计算表（水土保持工程量汇总表）</t>
  </si>
  <si>
    <t>注：主体工程区及堆渣场区栽植乔木树种均为小黑杨，取土场区栽植乔木树种为柳树。</t>
  </si>
  <si>
    <t>施工单位：                           监理单位：                           建设单位：</t>
  </si>
  <si>
    <t>栽植乔木胸径统计表</t>
  </si>
  <si>
    <t>位置</t>
  </si>
  <si>
    <t>里程</t>
  </si>
  <si>
    <t>数量</t>
  </si>
  <si>
    <t>平均胸径（cm）</t>
  </si>
  <si>
    <t>0+000-2+000</t>
  </si>
  <si>
    <t>7、5、6、6、7、7、6、5、6、6、7、5、6、7、6、6、5、7、6、6、6、5、6、7、6、6、5、7、6、8、7、7、6、5、6、5、6、7、6、6、6、6、6、7、6、5、6、6、5、7、9、6、7、7、7、5、6、6、5、6、6、5、6、6、5、6、5、5、7、5、6、7、5、6、6、8、6、5、6、7</t>
  </si>
  <si>
    <t>2+000-3+000</t>
  </si>
  <si>
    <t>7、7、5、6、6、7、5、5、6、7、6、5、6、5、6、6、7、6、7、6、5、6、6、7、7、5、5、7</t>
  </si>
  <si>
    <t>3+000-3+900</t>
  </si>
  <si>
    <t>7、9、6、8、6、7、6、7、6、6、6、7、6、5、7、6、6、8、6、6、7、5、5、7、7、7、8、6、7、8、7、8、8、6、6、5、7、5、7、6、6、5、5、6、7、6、6、7、6、6、7、6、8、7、6、5</t>
  </si>
  <si>
    <t>3+900-4+300</t>
  </si>
  <si>
    <t>6、7、7、7、6、7、7、7、8、6、8、7、6、8、9、7、6、5、7、6、10</t>
  </si>
  <si>
    <t>4+400-5+900</t>
  </si>
  <si>
    <t>6、9、6、6、8、6、5、8、7、6、5、6、9、12、5、5、6、7、6、9、10、5、7、7、9、5、5、6、7、9、9、6、6、6、7、6、6、5、6、7、6、9、7、6、5、7、5、6、8、8、6、6、7、6、5、5、6</t>
  </si>
  <si>
    <t>5+900-7+000</t>
  </si>
  <si>
    <t>5、6、6、7、6、7、6、7、6、6、11、7、8、9、7、12、8、6、9、6、6、6、6、10、6、7、8、6、6、8、10、6、10、11、7、6、8、6、5、7、7、6、7</t>
  </si>
  <si>
    <t>7+000-8+500</t>
  </si>
  <si>
    <t>7、9、9、7、6、5、5、9、6、6、5、6、6、6、5、7、5、9、9、9、5、7、6、8、7、6、6、5、5、5、8、6、5、5、6、6、5、5、6、5、6、5</t>
  </si>
  <si>
    <t>14+900-15+100</t>
  </si>
  <si>
    <t>5、5、5、6、6、5、6、5、6、7、9、6、5、8、6、7、8、6、8、6、7、7</t>
  </si>
  <si>
    <t>19+000-20+000</t>
  </si>
  <si>
    <t>6、8、5、7、10、5、6、5、5、5、8、7、5、7、6、11、5、7、5、6、7、9、5、7、9、7、7、5、6、5</t>
  </si>
  <si>
    <t>20+000-20+500</t>
  </si>
  <si>
    <t>8、8、5、6、5、5、5、8、5、8、6、6、6、5、7、5、6、6</t>
  </si>
  <si>
    <t>防汛路</t>
  </si>
  <si>
    <t>6、6、7、8、6、7、7、6、5、8、6、5、7、7、5、5、6</t>
  </si>
  <si>
    <t>合计</t>
  </si>
  <si>
    <t>施工单位：                         监理单位：                                建设单位：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</si>
</sst>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sz val="10.5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/>
    <xf numFmtId="0" fontId="1" fillId="0" borderId="0" xfId="50" applyFont="1" applyAlignment="1">
      <alignment horizontal="center" vertical="center"/>
    </xf>
    <xf numFmtId="0" fontId="1" fillId="0" borderId="0" xfId="50" applyFont="1" applyAlignment="1">
      <alignment horizontal="center" vertical="center" wrapText="1"/>
    </xf>
    <xf numFmtId="0" fontId="2" fillId="0" borderId="0" xfId="50" applyFont="1" applyAlignment="1">
      <alignment horizontal="center" vertical="center"/>
    </xf>
    <xf numFmtId="0" fontId="1" fillId="0" borderId="1" xfId="50" applyFont="1" applyBorder="1" applyAlignment="1">
      <alignment horizontal="center" vertical="center"/>
    </xf>
    <xf numFmtId="0" fontId="1" fillId="0" borderId="1" xfId="50" applyFont="1" applyBorder="1" applyAlignment="1">
      <alignment horizontal="center" vertical="center" wrapText="1"/>
    </xf>
    <xf numFmtId="0" fontId="1" fillId="0" borderId="2" xfId="50" applyFont="1" applyBorder="1" applyAlignment="1">
      <alignment horizontal="center" vertical="center"/>
    </xf>
    <xf numFmtId="0" fontId="1" fillId="0" borderId="3" xfId="50" applyFont="1" applyBorder="1" applyAlignment="1">
      <alignment horizontal="center" vertical="center"/>
    </xf>
    <xf numFmtId="0" fontId="1" fillId="0" borderId="4" xfId="50" applyFont="1" applyBorder="1" applyAlignment="1">
      <alignment horizontal="center" vertical="center"/>
    </xf>
    <xf numFmtId="0" fontId="1" fillId="0" borderId="5" xfId="50" applyFont="1" applyBorder="1" applyAlignment="1">
      <alignment horizontal="left" vertical="center"/>
    </xf>
    <xf numFmtId="0" fontId="0" fillId="0" borderId="0" xfId="49" applyAlignment="1">
      <alignment horizontal="center" vertical="center"/>
    </xf>
    <xf numFmtId="0" fontId="0" fillId="0" borderId="0" xfId="49">
      <alignment vertical="center"/>
    </xf>
    <xf numFmtId="0" fontId="3" fillId="0" borderId="0" xfId="49" applyFont="1" applyAlignment="1">
      <alignment horizontal="center" vertical="center" wrapText="1"/>
    </xf>
    <xf numFmtId="0" fontId="3" fillId="0" borderId="0" xfId="49" applyFont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176" fontId="4" fillId="0" borderId="1" xfId="49" applyNumberFormat="1" applyFont="1" applyBorder="1" applyAlignment="1">
      <alignment horizontal="center" vertical="center" wrapText="1"/>
    </xf>
    <xf numFmtId="0" fontId="4" fillId="0" borderId="6" xfId="49" applyFont="1" applyBorder="1" applyAlignment="1">
      <alignment horizontal="left" vertical="center" wrapText="1"/>
    </xf>
    <xf numFmtId="0" fontId="4" fillId="0" borderId="7" xfId="49" applyFont="1" applyBorder="1" applyAlignment="1">
      <alignment horizontal="left" vertical="center" wrapText="1"/>
    </xf>
    <xf numFmtId="0" fontId="4" fillId="0" borderId="5" xfId="49" applyFont="1" applyBorder="1" applyAlignment="1">
      <alignment horizontal="left" vertical="center"/>
    </xf>
    <xf numFmtId="0" fontId="4" fillId="0" borderId="8" xfId="49" applyFont="1" applyBorder="1" applyAlignment="1">
      <alignment horizontal="left" vertical="center" wrapText="1"/>
    </xf>
    <xf numFmtId="177" fontId="0" fillId="0" borderId="0" xfId="49" applyNumberFormat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176" fontId="5" fillId="0" borderId="1" xfId="49" applyNumberFormat="1" applyFont="1" applyBorder="1" applyAlignment="1">
      <alignment horizontal="center" vertical="center" wrapText="1"/>
    </xf>
    <xf numFmtId="177" fontId="5" fillId="0" borderId="1" xfId="49" applyNumberFormat="1" applyFont="1" applyBorder="1" applyAlignment="1">
      <alignment horizontal="center" vertical="center" wrapText="1"/>
    </xf>
    <xf numFmtId="177" fontId="0" fillId="0" borderId="1" xfId="49" applyNumberForma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view="pageBreakPreview" zoomScaleNormal="100" workbookViewId="0">
      <selection activeCell="M10" sqref="M10"/>
    </sheetView>
  </sheetViews>
  <sheetFormatPr defaultColWidth="9" defaultRowHeight="14"/>
  <cols>
    <col min="1" max="1" width="19.1083333333333" style="11" customWidth="1"/>
    <col min="2" max="6" width="10.775" style="11" customWidth="1"/>
    <col min="7" max="7" width="11.6666666666667" style="11" customWidth="1"/>
    <col min="8" max="8" width="13.8916666666667" style="11" customWidth="1"/>
    <col min="9" max="9" width="16.1083333333333" style="11" customWidth="1"/>
    <col min="10" max="16384" width="8.89166666666667" style="11"/>
  </cols>
  <sheetData>
    <row r="1" ht="46.8" customHeight="1" spans="1:9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="10" customFormat="1" ht="25.05" customHeight="1" spans="1:9">
      <c r="A2" s="22" t="s">
        <v>1</v>
      </c>
      <c r="B2" s="22" t="s">
        <v>2</v>
      </c>
      <c r="C2" s="22"/>
      <c r="D2" s="22" t="s">
        <v>3</v>
      </c>
      <c r="E2" s="22"/>
      <c r="F2" s="22"/>
      <c r="G2" s="22" t="s">
        <v>4</v>
      </c>
      <c r="H2" s="22"/>
      <c r="I2" s="22"/>
    </row>
    <row r="3" s="10" customFormat="1" ht="25.05" customHeight="1" spans="1:9">
      <c r="A3" s="22"/>
      <c r="B3" s="22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2" t="s">
        <v>10</v>
      </c>
      <c r="H3" s="22" t="s">
        <v>11</v>
      </c>
      <c r="I3" s="22" t="s">
        <v>12</v>
      </c>
    </row>
    <row r="4" s="10" customFormat="1" ht="25.05" customHeight="1" spans="1:9">
      <c r="A4" s="22"/>
      <c r="B4" s="22" t="s">
        <v>13</v>
      </c>
      <c r="C4" s="22" t="s">
        <v>14</v>
      </c>
      <c r="D4" s="22" t="s">
        <v>15</v>
      </c>
      <c r="E4" s="22" t="s">
        <v>15</v>
      </c>
      <c r="F4" s="22" t="s">
        <v>16</v>
      </c>
      <c r="G4" s="22" t="s">
        <v>14</v>
      </c>
      <c r="H4" s="22" t="s">
        <v>14</v>
      </c>
      <c r="I4" s="22" t="s">
        <v>14</v>
      </c>
    </row>
    <row r="5" s="10" customFormat="1" ht="25.05" customHeight="1" spans="1:9">
      <c r="A5" s="22" t="s">
        <v>17</v>
      </c>
      <c r="B5" s="22"/>
      <c r="C5" s="22"/>
      <c r="D5" s="22"/>
      <c r="E5" s="22">
        <v>7.25</v>
      </c>
      <c r="F5" s="22">
        <v>4133</v>
      </c>
      <c r="G5" s="22"/>
      <c r="H5" s="22"/>
      <c r="I5" s="22"/>
    </row>
    <row r="6" s="10" customFormat="1" ht="25.05" customHeight="1" spans="1:9">
      <c r="A6" s="22" t="s">
        <v>18</v>
      </c>
      <c r="B6" s="22">
        <v>456700</v>
      </c>
      <c r="C6" s="22">
        <v>137010</v>
      </c>
      <c r="D6" s="22"/>
      <c r="E6" s="22">
        <v>35.67</v>
      </c>
      <c r="F6" s="22">
        <v>25000</v>
      </c>
      <c r="G6" s="22"/>
      <c r="H6" s="22">
        <v>477</v>
      </c>
      <c r="I6" s="22">
        <v>477</v>
      </c>
    </row>
    <row r="7" s="10" customFormat="1" ht="25.05" customHeight="1" spans="1:9">
      <c r="A7" s="22" t="s">
        <v>19</v>
      </c>
      <c r="B7" s="22"/>
      <c r="C7" s="22"/>
      <c r="D7" s="22">
        <v>85</v>
      </c>
      <c r="E7" s="22">
        <v>58</v>
      </c>
      <c r="F7" s="22">
        <v>67500</v>
      </c>
      <c r="G7" s="22">
        <v>1440</v>
      </c>
      <c r="H7" s="22"/>
      <c r="I7" s="22"/>
    </row>
    <row r="8" s="10" customFormat="1" ht="25.05" customHeight="1" spans="1:9">
      <c r="A8" s="22" t="s">
        <v>20</v>
      </c>
      <c r="B8" s="22"/>
      <c r="C8" s="22"/>
      <c r="D8" s="22">
        <v>3.6</v>
      </c>
      <c r="E8" s="22">
        <v>3.6</v>
      </c>
      <c r="F8" s="22"/>
      <c r="G8" s="22">
        <v>810</v>
      </c>
      <c r="H8" s="22"/>
      <c r="I8" s="22"/>
    </row>
    <row r="9" s="10" customFormat="1" ht="25.05" customHeight="1" spans="1:9">
      <c r="A9" s="22" t="s">
        <v>21</v>
      </c>
      <c r="B9" s="22"/>
      <c r="C9" s="22"/>
      <c r="D9" s="22">
        <v>2</v>
      </c>
      <c r="E9" s="22">
        <v>2</v>
      </c>
      <c r="F9" s="22"/>
      <c r="G9" s="22">
        <v>76</v>
      </c>
      <c r="H9" s="22"/>
      <c r="I9" s="22"/>
    </row>
    <row r="10" s="10" customFormat="1" ht="25.05" customHeight="1" spans="1:9">
      <c r="A10" s="22" t="s">
        <v>22</v>
      </c>
      <c r="B10" s="22">
        <f>SUM(B5:B9)</f>
        <v>456700</v>
      </c>
      <c r="C10" s="22">
        <f t="shared" ref="C10:I10" si="0">SUM(C5:C9)</f>
        <v>137010</v>
      </c>
      <c r="D10" s="22">
        <f t="shared" si="0"/>
        <v>90.6</v>
      </c>
      <c r="E10" s="22">
        <f t="shared" si="0"/>
        <v>106.52</v>
      </c>
      <c r="F10" s="22">
        <f t="shared" si="0"/>
        <v>96633</v>
      </c>
      <c r="G10" s="22">
        <f t="shared" si="0"/>
        <v>2326</v>
      </c>
      <c r="H10" s="22">
        <f t="shared" si="0"/>
        <v>477</v>
      </c>
      <c r="I10" s="22">
        <f t="shared" si="0"/>
        <v>477</v>
      </c>
    </row>
    <row r="11" s="10" customFormat="1" ht="25.05" customHeight="1" spans="1:9">
      <c r="A11" s="22" t="s">
        <v>23</v>
      </c>
      <c r="B11" s="22">
        <v>0.77</v>
      </c>
      <c r="C11" s="22">
        <v>3.37</v>
      </c>
      <c r="D11" s="22">
        <v>3857.8</v>
      </c>
      <c r="E11" s="22">
        <v>77524.43</v>
      </c>
      <c r="F11" s="22">
        <v>33.75</v>
      </c>
      <c r="G11" s="22">
        <v>13.99</v>
      </c>
      <c r="H11" s="22">
        <v>60.95</v>
      </c>
      <c r="I11" s="22">
        <v>13.24</v>
      </c>
    </row>
    <row r="12" s="20" customFormat="1" ht="25.05" customHeight="1" spans="1:9">
      <c r="A12" s="24" t="s">
        <v>24</v>
      </c>
      <c r="B12" s="25">
        <f t="shared" ref="B12:I12" si="1">B10*B11</f>
        <v>351659</v>
      </c>
      <c r="C12" s="25">
        <f t="shared" si="1"/>
        <v>461723.7</v>
      </c>
      <c r="D12" s="25">
        <f t="shared" si="1"/>
        <v>349516.68</v>
      </c>
      <c r="E12" s="25">
        <f t="shared" si="1"/>
        <v>8257902.2836</v>
      </c>
      <c r="F12" s="25">
        <f t="shared" si="1"/>
        <v>3261363.75</v>
      </c>
      <c r="G12" s="25">
        <f t="shared" si="1"/>
        <v>32540.74</v>
      </c>
      <c r="H12" s="25">
        <f t="shared" si="1"/>
        <v>29073.15</v>
      </c>
      <c r="I12" s="25">
        <f t="shared" si="1"/>
        <v>6315.48</v>
      </c>
    </row>
    <row r="13" s="10" customFormat="1" ht="25.05" customHeight="1" spans="1:9">
      <c r="A13" s="22" t="s">
        <v>25</v>
      </c>
      <c r="B13" s="25">
        <f>SUM(B12:I12)</f>
        <v>12750094.7836</v>
      </c>
      <c r="C13" s="25"/>
      <c r="D13" s="25"/>
      <c r="E13" s="25"/>
      <c r="F13" s="25"/>
      <c r="G13" s="25"/>
      <c r="H13" s="25"/>
      <c r="I13" s="25"/>
    </row>
  </sheetData>
  <mergeCells count="6">
    <mergeCell ref="A1:I1"/>
    <mergeCell ref="B2:C2"/>
    <mergeCell ref="D2:F2"/>
    <mergeCell ref="G2:I2"/>
    <mergeCell ref="B13:I13"/>
    <mergeCell ref="A2:A4"/>
  </mergeCells>
  <pageMargins left="0.708661417322835" right="0.708661417322835" top="0.748031496062992" bottom="0.748031496062992" header="0.31496062992126" footer="0.31496062992126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view="pageBreakPreview" zoomScaleNormal="100" workbookViewId="0">
      <selection activeCell="N9" sqref="N9"/>
    </sheetView>
  </sheetViews>
  <sheetFormatPr defaultColWidth="9" defaultRowHeight="14"/>
  <cols>
    <col min="1" max="1" width="19.1083333333333" style="11" customWidth="1"/>
    <col min="2" max="5" width="10.775" style="11" customWidth="1"/>
    <col min="6" max="6" width="9.55833333333333" style="11" customWidth="1"/>
    <col min="7" max="7" width="11.6666666666667" style="11" customWidth="1"/>
    <col min="8" max="8" width="13.8916666666667" style="11" customWidth="1"/>
    <col min="9" max="9" width="16.1083333333333" style="11" customWidth="1"/>
    <col min="10" max="16384" width="8.89166666666667" style="11"/>
  </cols>
  <sheetData>
    <row r="1" ht="46.8" customHeight="1" spans="1:9">
      <c r="A1" s="21" t="s">
        <v>26</v>
      </c>
      <c r="B1" s="21"/>
      <c r="C1" s="21"/>
      <c r="D1" s="21"/>
      <c r="E1" s="21"/>
      <c r="F1" s="21"/>
      <c r="G1" s="21"/>
      <c r="H1" s="21"/>
      <c r="I1" s="21"/>
    </row>
    <row r="2" s="10" customFormat="1" ht="25.05" customHeight="1" spans="1:9">
      <c r="A2" s="22" t="s">
        <v>1</v>
      </c>
      <c r="B2" s="22" t="s">
        <v>2</v>
      </c>
      <c r="C2" s="22"/>
      <c r="D2" s="22" t="s">
        <v>3</v>
      </c>
      <c r="E2" s="22"/>
      <c r="F2" s="22"/>
      <c r="G2" s="22" t="s">
        <v>4</v>
      </c>
      <c r="H2" s="22"/>
      <c r="I2" s="22"/>
    </row>
    <row r="3" s="10" customFormat="1" ht="25.05" customHeight="1" spans="1:9">
      <c r="A3" s="22"/>
      <c r="B3" s="22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2" t="s">
        <v>10</v>
      </c>
      <c r="H3" s="22" t="s">
        <v>11</v>
      </c>
      <c r="I3" s="22" t="s">
        <v>12</v>
      </c>
    </row>
    <row r="4" s="10" customFormat="1" ht="25.05" customHeight="1" spans="1:9">
      <c r="A4" s="22"/>
      <c r="B4" s="22" t="s">
        <v>13</v>
      </c>
      <c r="C4" s="22" t="s">
        <v>14</v>
      </c>
      <c r="D4" s="22" t="s">
        <v>15</v>
      </c>
      <c r="E4" s="22" t="s">
        <v>15</v>
      </c>
      <c r="F4" s="22" t="s">
        <v>16</v>
      </c>
      <c r="G4" s="22" t="s">
        <v>14</v>
      </c>
      <c r="H4" s="22" t="s">
        <v>14</v>
      </c>
      <c r="I4" s="22" t="s">
        <v>14</v>
      </c>
    </row>
    <row r="5" s="10" customFormat="1" ht="25.05" customHeight="1" spans="1:9">
      <c r="A5" s="22" t="s">
        <v>17</v>
      </c>
      <c r="B5" s="22"/>
      <c r="C5" s="22"/>
      <c r="D5" s="22"/>
      <c r="E5" s="22"/>
      <c r="F5" s="22">
        <v>1200</v>
      </c>
      <c r="G5" s="22"/>
      <c r="H5" s="22"/>
      <c r="I5" s="22"/>
    </row>
    <row r="6" s="10" customFormat="1" ht="25.05" customHeight="1" spans="1:9">
      <c r="A6" s="22" t="s">
        <v>18</v>
      </c>
      <c r="B6" s="22">
        <v>455793.7</v>
      </c>
      <c r="C6" s="22">
        <v>136738.1</v>
      </c>
      <c r="D6" s="22"/>
      <c r="E6" s="22">
        <v>35.67</v>
      </c>
      <c r="F6" s="22">
        <v>10678</v>
      </c>
      <c r="G6" s="22"/>
      <c r="H6" s="22">
        <v>477</v>
      </c>
      <c r="I6" s="22">
        <v>477</v>
      </c>
    </row>
    <row r="7" s="10" customFormat="1" ht="25.05" customHeight="1" spans="1:9">
      <c r="A7" s="22" t="s">
        <v>19</v>
      </c>
      <c r="B7" s="22"/>
      <c r="C7" s="22"/>
      <c r="D7" s="23">
        <f>F7*4/10000</f>
        <v>8.2368</v>
      </c>
      <c r="E7" s="22"/>
      <c r="F7" s="22">
        <v>20592</v>
      </c>
      <c r="G7" s="22">
        <v>1440</v>
      </c>
      <c r="H7" s="22"/>
      <c r="I7" s="22"/>
    </row>
    <row r="8" s="10" customFormat="1" ht="25.05" customHeight="1" spans="1:9">
      <c r="A8" s="22" t="s">
        <v>20</v>
      </c>
      <c r="B8" s="22"/>
      <c r="C8" s="22"/>
      <c r="D8" s="22"/>
      <c r="E8" s="22"/>
      <c r="F8" s="22"/>
      <c r="G8" s="22">
        <v>810</v>
      </c>
      <c r="H8" s="22"/>
      <c r="I8" s="22"/>
    </row>
    <row r="9" s="10" customFormat="1" ht="25.05" customHeight="1" spans="1:9">
      <c r="A9" s="22" t="s">
        <v>21</v>
      </c>
      <c r="B9" s="22"/>
      <c r="C9" s="22"/>
      <c r="D9" s="22"/>
      <c r="E9" s="22"/>
      <c r="F9" s="22"/>
      <c r="G9" s="22">
        <v>76</v>
      </c>
      <c r="H9" s="22"/>
      <c r="I9" s="22"/>
    </row>
    <row r="10" s="10" customFormat="1" ht="25.05" customHeight="1" spans="1:9">
      <c r="A10" s="22" t="s">
        <v>27</v>
      </c>
      <c r="B10" s="22">
        <f>SUM(B5:B9)</f>
        <v>455793.7</v>
      </c>
      <c r="C10" s="22">
        <f t="shared" ref="C10:I10" si="0">SUM(C5:C9)</f>
        <v>136738.1</v>
      </c>
      <c r="D10" s="23">
        <f t="shared" si="0"/>
        <v>8.2368</v>
      </c>
      <c r="E10" s="22">
        <f t="shared" si="0"/>
        <v>35.67</v>
      </c>
      <c r="F10" s="22">
        <f t="shared" si="0"/>
        <v>32470</v>
      </c>
      <c r="G10" s="22">
        <f t="shared" si="0"/>
        <v>2326</v>
      </c>
      <c r="H10" s="22">
        <f t="shared" si="0"/>
        <v>477</v>
      </c>
      <c r="I10" s="22">
        <f t="shared" si="0"/>
        <v>477</v>
      </c>
    </row>
    <row r="11" s="10" customFormat="1" ht="25.05" customHeight="1" spans="1:9">
      <c r="A11" s="22" t="s">
        <v>23</v>
      </c>
      <c r="B11" s="22">
        <v>0.77</v>
      </c>
      <c r="C11" s="22">
        <v>3.37</v>
      </c>
      <c r="D11" s="22">
        <v>3857.8</v>
      </c>
      <c r="E11" s="22">
        <v>77524.43</v>
      </c>
      <c r="F11" s="22">
        <v>33.75</v>
      </c>
      <c r="G11" s="22">
        <v>13.99</v>
      </c>
      <c r="H11" s="22">
        <v>60.95</v>
      </c>
      <c r="I11" s="22">
        <v>13.24</v>
      </c>
    </row>
    <row r="12" s="20" customFormat="1" ht="25.05" customHeight="1" spans="1:9">
      <c r="A12" s="24" t="s">
        <v>24</v>
      </c>
      <c r="B12" s="25">
        <f t="shared" ref="B12:I12" si="1">B10*B11</f>
        <v>350961.149</v>
      </c>
      <c r="C12" s="25">
        <f t="shared" si="1"/>
        <v>460807.397</v>
      </c>
      <c r="D12" s="25">
        <f t="shared" si="1"/>
        <v>31775.92704</v>
      </c>
      <c r="E12" s="25">
        <f t="shared" si="1"/>
        <v>2765296.4181</v>
      </c>
      <c r="F12" s="25">
        <f t="shared" si="1"/>
        <v>1095862.5</v>
      </c>
      <c r="G12" s="25">
        <f t="shared" si="1"/>
        <v>32540.74</v>
      </c>
      <c r="H12" s="25">
        <f t="shared" si="1"/>
        <v>29073.15</v>
      </c>
      <c r="I12" s="25">
        <f t="shared" si="1"/>
        <v>6315.48</v>
      </c>
    </row>
    <row r="13" s="10" customFormat="1" ht="25.05" customHeight="1" spans="1:9">
      <c r="A13" s="22" t="s">
        <v>25</v>
      </c>
      <c r="B13" s="25">
        <f>SUM(B12:I12)</f>
        <v>4772632.76114</v>
      </c>
      <c r="C13" s="25"/>
      <c r="D13" s="25"/>
      <c r="E13" s="25"/>
      <c r="F13" s="25"/>
      <c r="G13" s="25"/>
      <c r="H13" s="25"/>
      <c r="I13" s="25"/>
    </row>
  </sheetData>
  <mergeCells count="6">
    <mergeCell ref="A1:I1"/>
    <mergeCell ref="B2:C2"/>
    <mergeCell ref="D2:F2"/>
    <mergeCell ref="G2:I2"/>
    <mergeCell ref="B13:I13"/>
    <mergeCell ref="A2:A4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view="pageBreakPreview" zoomScaleNormal="100" workbookViewId="0">
      <selection activeCell="F9" sqref="F9"/>
    </sheetView>
  </sheetViews>
  <sheetFormatPr defaultColWidth="9" defaultRowHeight="14"/>
  <cols>
    <col min="1" max="1" width="17.775" style="11" customWidth="1"/>
    <col min="2" max="2" width="10.4416666666667" style="11" customWidth="1"/>
    <col min="3" max="3" width="11.6666666666667" style="11" customWidth="1"/>
    <col min="4" max="6" width="10.4416666666667" style="11" customWidth="1"/>
    <col min="7" max="7" width="12.8916666666667" style="11" customWidth="1"/>
    <col min="8" max="8" width="15.3333333333333" style="11" customWidth="1"/>
    <col min="9" max="9" width="17.775" style="11" customWidth="1"/>
    <col min="10" max="16384" width="8.89166666666667" style="11"/>
  </cols>
  <sheetData>
    <row r="1" ht="57.6" customHeight="1" spans="1:9">
      <c r="A1" s="12" t="s">
        <v>28</v>
      </c>
      <c r="B1" s="13"/>
      <c r="C1" s="13"/>
      <c r="D1" s="13"/>
      <c r="E1" s="13"/>
      <c r="F1" s="13"/>
      <c r="G1" s="13"/>
      <c r="H1" s="13"/>
      <c r="I1" s="13"/>
    </row>
    <row r="2" s="10" customFormat="1" ht="25.05" customHeight="1" spans="1:9">
      <c r="A2" s="14" t="s">
        <v>1</v>
      </c>
      <c r="B2" s="14" t="s">
        <v>2</v>
      </c>
      <c r="C2" s="14"/>
      <c r="D2" s="14" t="s">
        <v>3</v>
      </c>
      <c r="E2" s="14"/>
      <c r="F2" s="14"/>
      <c r="G2" s="14" t="s">
        <v>4</v>
      </c>
      <c r="H2" s="14"/>
      <c r="I2" s="14"/>
    </row>
    <row r="3" s="10" customFormat="1" ht="25.05" customHeight="1" spans="1:9">
      <c r="A3" s="14"/>
      <c r="B3" s="14" t="s">
        <v>5</v>
      </c>
      <c r="C3" s="14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14" t="s">
        <v>12</v>
      </c>
    </row>
    <row r="4" s="10" customFormat="1" ht="25.05" customHeight="1" spans="1:9">
      <c r="A4" s="14"/>
      <c r="B4" s="14" t="s">
        <v>13</v>
      </c>
      <c r="C4" s="14" t="s">
        <v>14</v>
      </c>
      <c r="D4" s="14" t="s">
        <v>15</v>
      </c>
      <c r="E4" s="14" t="s">
        <v>15</v>
      </c>
      <c r="F4" s="14" t="s">
        <v>16</v>
      </c>
      <c r="G4" s="14" t="s">
        <v>14</v>
      </c>
      <c r="H4" s="14" t="s">
        <v>14</v>
      </c>
      <c r="I4" s="14" t="s">
        <v>14</v>
      </c>
    </row>
    <row r="5" s="10" customFormat="1" ht="25.05" customHeight="1" spans="1:9">
      <c r="A5" s="14" t="s">
        <v>17</v>
      </c>
      <c r="B5" s="14"/>
      <c r="C5" s="14"/>
      <c r="D5" s="14"/>
      <c r="E5" s="14"/>
      <c r="F5" s="14">
        <v>1200</v>
      </c>
      <c r="G5" s="14"/>
      <c r="H5" s="14"/>
      <c r="I5" s="14"/>
    </row>
    <row r="6" s="10" customFormat="1" ht="25.05" customHeight="1" spans="1:9">
      <c r="A6" s="14" t="s">
        <v>18</v>
      </c>
      <c r="B6" s="14">
        <v>415793.7</v>
      </c>
      <c r="C6" s="14">
        <f>TRUNC(B6*0.3,2)</f>
        <v>124738.11</v>
      </c>
      <c r="D6" s="14"/>
      <c r="E6" s="14">
        <v>35.67</v>
      </c>
      <c r="F6" s="14">
        <v>10678</v>
      </c>
      <c r="G6" s="14"/>
      <c r="H6" s="14">
        <v>477</v>
      </c>
      <c r="I6" s="14">
        <v>477</v>
      </c>
    </row>
    <row r="7" s="10" customFormat="1" ht="25.05" customHeight="1" spans="1:9">
      <c r="A7" s="14" t="s">
        <v>19</v>
      </c>
      <c r="B7" s="14"/>
      <c r="C7" s="14"/>
      <c r="D7" s="15">
        <v>85</v>
      </c>
      <c r="E7" s="14">
        <v>58</v>
      </c>
      <c r="F7" s="14">
        <v>20592</v>
      </c>
      <c r="G7" s="14">
        <v>1440</v>
      </c>
      <c r="H7" s="14"/>
      <c r="I7" s="14"/>
    </row>
    <row r="8" s="10" customFormat="1" ht="25.05" customHeight="1" spans="1:9">
      <c r="A8" s="14" t="s">
        <v>20</v>
      </c>
      <c r="B8" s="14"/>
      <c r="C8" s="14"/>
      <c r="D8" s="14"/>
      <c r="E8" s="14"/>
      <c r="F8" s="14"/>
      <c r="G8" s="14">
        <v>810</v>
      </c>
      <c r="H8" s="14"/>
      <c r="I8" s="14"/>
    </row>
    <row r="9" s="10" customFormat="1" ht="25.05" customHeight="1" spans="1:9">
      <c r="A9" s="14" t="s">
        <v>21</v>
      </c>
      <c r="B9" s="14"/>
      <c r="C9" s="14"/>
      <c r="D9" s="14"/>
      <c r="E9" s="14"/>
      <c r="F9" s="14"/>
      <c r="G9" s="14">
        <v>76</v>
      </c>
      <c r="H9" s="14"/>
      <c r="I9" s="14"/>
    </row>
    <row r="10" s="10" customFormat="1" ht="25.05" customHeight="1" spans="1:9">
      <c r="A10" s="14" t="s">
        <v>27</v>
      </c>
      <c r="B10" s="14">
        <f>SUM(B5:B9)</f>
        <v>415793.7</v>
      </c>
      <c r="C10" s="14">
        <f t="shared" ref="C10:I10" si="0">SUM(C5:C9)</f>
        <v>124738.11</v>
      </c>
      <c r="D10" s="15">
        <f t="shared" si="0"/>
        <v>85</v>
      </c>
      <c r="E10" s="14">
        <f t="shared" si="0"/>
        <v>93.67</v>
      </c>
      <c r="F10" s="14">
        <f t="shared" si="0"/>
        <v>32470</v>
      </c>
      <c r="G10" s="14">
        <f t="shared" si="0"/>
        <v>2326</v>
      </c>
      <c r="H10" s="14">
        <f t="shared" si="0"/>
        <v>477</v>
      </c>
      <c r="I10" s="14">
        <f t="shared" si="0"/>
        <v>477</v>
      </c>
    </row>
    <row r="11" s="10" customFormat="1" ht="25.05" customHeight="1" spans="1:9">
      <c r="A11" s="16" t="s">
        <v>29</v>
      </c>
      <c r="B11" s="17"/>
      <c r="C11" s="17"/>
      <c r="D11" s="17"/>
      <c r="E11" s="17"/>
      <c r="F11" s="17"/>
      <c r="G11" s="17"/>
      <c r="H11" s="17"/>
      <c r="I11" s="19"/>
    </row>
    <row r="12" ht="52" customHeight="1" spans="1:9">
      <c r="A12" s="18" t="s">
        <v>30</v>
      </c>
      <c r="B12" s="18"/>
      <c r="C12" s="18"/>
      <c r="D12" s="18"/>
      <c r="E12" s="18"/>
      <c r="F12" s="18"/>
      <c r="G12" s="18"/>
      <c r="H12" s="18"/>
      <c r="I12" s="18"/>
    </row>
  </sheetData>
  <mergeCells count="7">
    <mergeCell ref="A1:I1"/>
    <mergeCell ref="B2:C2"/>
    <mergeCell ref="D2:F2"/>
    <mergeCell ref="G2:I2"/>
    <mergeCell ref="A11:I11"/>
    <mergeCell ref="A12:I12"/>
    <mergeCell ref="A2:A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view="pageBreakPreview" zoomScaleNormal="100" workbookViewId="0">
      <selection activeCell="I9" sqref="I9"/>
    </sheetView>
  </sheetViews>
  <sheetFormatPr defaultColWidth="9" defaultRowHeight="14" outlineLevelCol="3"/>
  <cols>
    <col min="1" max="1" width="14" style="1" customWidth="1"/>
    <col min="2" max="2" width="19.3333333333333" style="1" customWidth="1"/>
    <col min="3" max="3" width="10.775" style="1" customWidth="1"/>
    <col min="4" max="4" width="74.775" style="2" customWidth="1"/>
    <col min="5" max="16384" width="9" style="1"/>
  </cols>
  <sheetData>
    <row r="1" ht="32.4" customHeight="1" spans="1:4">
      <c r="A1" s="3" t="s">
        <v>31</v>
      </c>
      <c r="B1" s="3"/>
      <c r="C1" s="3"/>
      <c r="D1" s="3"/>
    </row>
    <row r="2" ht="25.05" customHeight="1" spans="1:4">
      <c r="A2" s="4" t="s">
        <v>32</v>
      </c>
      <c r="B2" s="4" t="s">
        <v>33</v>
      </c>
      <c r="C2" s="4" t="s">
        <v>34</v>
      </c>
      <c r="D2" s="5" t="s">
        <v>35</v>
      </c>
    </row>
    <row r="3" ht="42" spans="1:4">
      <c r="A3" s="6" t="s">
        <v>19</v>
      </c>
      <c r="B3" s="4" t="s">
        <v>36</v>
      </c>
      <c r="C3" s="4">
        <f>120+100+100+143+600+200+300+1210+890</f>
        <v>3663</v>
      </c>
      <c r="D3" s="5" t="s">
        <v>37</v>
      </c>
    </row>
    <row r="4" ht="28" spans="1:4">
      <c r="A4" s="7"/>
      <c r="B4" s="4" t="s">
        <v>38</v>
      </c>
      <c r="C4" s="4">
        <f>800+481</f>
        <v>1281</v>
      </c>
      <c r="D4" s="5" t="s">
        <v>39</v>
      </c>
    </row>
    <row r="5" ht="42" spans="1:4">
      <c r="A5" s="7"/>
      <c r="B5" s="4" t="s">
        <v>40</v>
      </c>
      <c r="C5" s="4">
        <f>400+600+109+1600+100+70+43</f>
        <v>2922</v>
      </c>
      <c r="D5" s="5" t="s">
        <v>41</v>
      </c>
    </row>
    <row r="6" spans="1:4">
      <c r="A6" s="7"/>
      <c r="B6" s="4" t="s">
        <v>42</v>
      </c>
      <c r="C6" s="4">
        <v>800</v>
      </c>
      <c r="D6" s="5" t="s">
        <v>43</v>
      </c>
    </row>
    <row r="7" ht="42" spans="1:4">
      <c r="A7" s="7"/>
      <c r="B7" s="4" t="s">
        <v>44</v>
      </c>
      <c r="C7" s="4">
        <f>2000+628</f>
        <v>2628</v>
      </c>
      <c r="D7" s="5" t="s">
        <v>45</v>
      </c>
    </row>
    <row r="8" ht="28" spans="1:4">
      <c r="A8" s="7"/>
      <c r="B8" s="4" t="s">
        <v>46</v>
      </c>
      <c r="C8" s="4">
        <f>80+1700</f>
        <v>1780</v>
      </c>
      <c r="D8" s="5" t="s">
        <v>47</v>
      </c>
    </row>
    <row r="9" ht="28" spans="1:4">
      <c r="A9" s="7"/>
      <c r="B9" s="4" t="s">
        <v>48</v>
      </c>
      <c r="C9" s="4">
        <f>1600+43+425</f>
        <v>2068</v>
      </c>
      <c r="D9" s="5" t="s">
        <v>49</v>
      </c>
    </row>
    <row r="10" spans="1:4">
      <c r="A10" s="7"/>
      <c r="B10" s="4" t="s">
        <v>50</v>
      </c>
      <c r="C10" s="4">
        <f>230+1100+210</f>
        <v>1540</v>
      </c>
      <c r="D10" s="5" t="s">
        <v>51</v>
      </c>
    </row>
    <row r="11" ht="28" spans="1:4">
      <c r="A11" s="7"/>
      <c r="B11" s="4" t="s">
        <v>52</v>
      </c>
      <c r="C11" s="4">
        <f>163+38+130+400+126+151+193+172+175+120+180+126+107+116+124+119+68+57+137+104+60+76</f>
        <v>2942</v>
      </c>
      <c r="D11" s="5" t="s">
        <v>53</v>
      </c>
    </row>
    <row r="12" spans="1:4">
      <c r="A12" s="8"/>
      <c r="B12" s="4" t="s">
        <v>54</v>
      </c>
      <c r="C12" s="4">
        <f>230+140+160+69+91+90+74+62+52</f>
        <v>968</v>
      </c>
      <c r="D12" s="5" t="s">
        <v>55</v>
      </c>
    </row>
    <row r="13" spans="1:4">
      <c r="A13" s="4" t="s">
        <v>17</v>
      </c>
      <c r="B13" s="4" t="s">
        <v>56</v>
      </c>
      <c r="C13" s="4">
        <v>1200</v>
      </c>
      <c r="D13" s="5" t="s">
        <v>57</v>
      </c>
    </row>
    <row r="14" spans="1:4">
      <c r="A14" s="4" t="s">
        <v>58</v>
      </c>
      <c r="B14" s="4"/>
      <c r="C14" s="4">
        <f>SUM(C3:C13)</f>
        <v>21792</v>
      </c>
      <c r="D14" s="5"/>
    </row>
    <row r="15" ht="49.2" customHeight="1" spans="1:4">
      <c r="A15" s="9" t="s">
        <v>59</v>
      </c>
      <c r="B15" s="9"/>
      <c r="C15" s="9"/>
      <c r="D15" s="9"/>
    </row>
  </sheetData>
  <mergeCells count="3">
    <mergeCell ref="A1:D1"/>
    <mergeCell ref="A15:D15"/>
    <mergeCell ref="A3:A1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施工图工程量</vt:lpstr>
      <vt:lpstr>实测工程量</vt:lpstr>
      <vt:lpstr>实测工程量 (2)</vt:lpstr>
      <vt:lpstr>种树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WYH</dc:creator>
  <cp:lastModifiedBy>用心做事，真心做人</cp:lastModifiedBy>
  <dcterms:created xsi:type="dcterms:W3CDTF">2015-06-05T18:19:00Z</dcterms:created>
  <cp:lastPrinted>2023-12-24T05:30:00Z</cp:lastPrinted>
  <dcterms:modified xsi:type="dcterms:W3CDTF">2024-03-29T00:51:22Z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29FD42984B2347488AF8ED6AE9DF7085_13</vt:lpwstr>
  </property>
  <property fmtid="{D5CDD505-2E9C-101B-9397-08002B2CF9AE}" pid="3" name="KSOProductBuildVer">
    <vt:lpwstr>2052-12.1.0.16250</vt:lpwstr>
  </property>
</Properties>
</file>